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 activeTab="1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E13" i="3"/>
  <c r="D13"/>
  <c r="C14" i="2"/>
  <c r="D14"/>
  <c r="E14"/>
  <c r="F14"/>
  <c r="G14"/>
  <c r="H14"/>
  <c r="I14"/>
  <c r="J14"/>
  <c r="K14"/>
  <c r="L14"/>
  <c r="M14"/>
  <c r="B14"/>
  <c r="B15" i="3" l="1"/>
  <c r="B13"/>
  <c r="B12"/>
  <c r="C12" s="1"/>
  <c r="D12" s="1"/>
  <c r="E12" s="1"/>
  <c r="F12" s="1"/>
  <c r="B11"/>
  <c r="C11" s="1"/>
  <c r="D11" s="1"/>
  <c r="E11" s="1"/>
  <c r="F11" s="1"/>
  <c r="B10"/>
  <c r="C10" s="1"/>
  <c r="D10" s="1"/>
  <c r="E10" s="1"/>
  <c r="F10" s="1"/>
  <c r="B6"/>
  <c r="B7" l="1"/>
  <c r="C6"/>
  <c r="D6" l="1"/>
  <c r="C7"/>
  <c r="E16" i="2"/>
  <c r="J16"/>
  <c r="I16"/>
  <c r="M16"/>
  <c r="K16"/>
  <c r="H16"/>
  <c r="F16"/>
  <c r="D16"/>
  <c r="C16"/>
  <c r="G16"/>
  <c r="L16"/>
  <c r="B16"/>
  <c r="E6" i="3" l="1"/>
  <c r="D7"/>
  <c r="B14"/>
  <c r="M7" i="2"/>
  <c r="M18" s="1"/>
  <c r="L7"/>
  <c r="K7"/>
  <c r="K18" s="1"/>
  <c r="J7"/>
  <c r="J18" s="1"/>
  <c r="I7"/>
  <c r="I18" s="1"/>
  <c r="H7"/>
  <c r="H18" s="1"/>
  <c r="G7"/>
  <c r="G18" s="1"/>
  <c r="F7"/>
  <c r="F18" s="1"/>
  <c r="E7"/>
  <c r="D7"/>
  <c r="D18" s="1"/>
  <c r="C7"/>
  <c r="B7"/>
  <c r="I19" i="1"/>
  <c r="D14" i="3" l="1"/>
  <c r="C14"/>
  <c r="F6"/>
  <c r="F7" s="1"/>
  <c r="E7"/>
  <c r="B16"/>
  <c r="C16"/>
  <c r="C18" s="1"/>
  <c r="L18" i="2"/>
  <c r="E18"/>
  <c r="B18"/>
  <c r="C18"/>
  <c r="I11" i="1"/>
  <c r="E14" i="3" l="1"/>
  <c r="D16"/>
  <c r="D18" s="1"/>
  <c r="B18"/>
  <c r="I20" i="1"/>
  <c r="F14" i="3" l="1"/>
  <c r="F16" s="1"/>
  <c r="F18" s="1"/>
  <c r="E16"/>
  <c r="E18" s="1"/>
</calcChain>
</file>

<file path=xl/sharedStrings.xml><?xml version="1.0" encoding="utf-8"?>
<sst xmlns="http://schemas.openxmlformats.org/spreadsheetml/2006/main" count="39" uniqueCount="19">
  <si>
    <t>Income</t>
  </si>
  <si>
    <t>Total Income</t>
  </si>
  <si>
    <t>Expenses</t>
  </si>
  <si>
    <t>Total Expenses</t>
  </si>
  <si>
    <t>Net Income</t>
  </si>
  <si>
    <t>Services Rendered</t>
  </si>
  <si>
    <t xml:space="preserve">   Truck Maintenance</t>
  </si>
  <si>
    <t xml:space="preserve">   Bank Loan Paid</t>
  </si>
  <si>
    <t xml:space="preserve">   Salary Expense</t>
  </si>
  <si>
    <t xml:space="preserve">   Utilities Expense</t>
  </si>
  <si>
    <t xml:space="preserve">   Advertising Expense</t>
  </si>
  <si>
    <t>Rapid Repairs</t>
  </si>
  <si>
    <t>Income Statement</t>
  </si>
  <si>
    <t>Truck Maintenance</t>
  </si>
  <si>
    <t>Advertising Expense</t>
  </si>
  <si>
    <t>Utilities Expense</t>
  </si>
  <si>
    <t>Bank Loan Paid</t>
  </si>
  <si>
    <t>Salary Expense</t>
  </si>
  <si>
    <t>Store Renevations</t>
  </si>
</sst>
</file>

<file path=xl/styles.xml><?xml version="1.0" encoding="utf-8"?>
<styleSheet xmlns="http://schemas.openxmlformats.org/spreadsheetml/2006/main">
  <numFmts count="4">
    <numFmt numFmtId="164" formatCode="&quot;$&quot;#,##0.00;[Red]&quot;$&quot;#,##0.00"/>
    <numFmt numFmtId="165" formatCode="&quot;$&quot;#,##0"/>
    <numFmt numFmtId="166" formatCode="[$-1009]mmmm\ d\,\ yyyy;@"/>
    <numFmt numFmtId="167" formatCode="&quot;$&quot;#,##0;[Red]&quot;$&quot;#,##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1" xfId="0" applyNumberFormat="1" applyBorder="1"/>
    <xf numFmtId="164" fontId="1" fillId="0" borderId="0" xfId="0" applyNumberFormat="1" applyFont="1"/>
    <xf numFmtId="0" fontId="1" fillId="0" borderId="0" xfId="0" applyFont="1"/>
    <xf numFmtId="164" fontId="1" fillId="0" borderId="2" xfId="0" applyNumberFormat="1" applyFont="1" applyBorder="1"/>
    <xf numFmtId="164" fontId="1" fillId="0" borderId="1" xfId="0" applyNumberFormat="1" applyFont="1" applyBorder="1"/>
    <xf numFmtId="164" fontId="0" fillId="0" borderId="0" xfId="0" applyNumberFormat="1" applyBorder="1"/>
    <xf numFmtId="0" fontId="1" fillId="0" borderId="0" xfId="0" applyFont="1" applyBorder="1"/>
    <xf numFmtId="164" fontId="1" fillId="0" borderId="0" xfId="0" applyNumberFormat="1" applyFont="1" applyBorder="1"/>
    <xf numFmtId="164" fontId="0" fillId="0" borderId="0" xfId="0" applyNumberFormat="1" applyFill="1" applyBorder="1"/>
    <xf numFmtId="0" fontId="2" fillId="0" borderId="0" xfId="0" applyFont="1" applyBorder="1"/>
    <xf numFmtId="0" fontId="0" fillId="0" borderId="0" xfId="0" applyBorder="1"/>
    <xf numFmtId="0" fontId="3" fillId="0" borderId="0" xfId="0" applyFont="1" applyBorder="1"/>
    <xf numFmtId="165" fontId="0" fillId="0" borderId="0" xfId="0" applyNumberFormat="1"/>
    <xf numFmtId="165" fontId="0" fillId="0" borderId="0" xfId="0" applyNumberFormat="1" applyBorder="1"/>
    <xf numFmtId="166" fontId="0" fillId="0" borderId="0" xfId="0" applyNumberFormat="1"/>
    <xf numFmtId="0" fontId="0" fillId="0" borderId="3" xfId="0" applyBorder="1"/>
    <xf numFmtId="165" fontId="0" fillId="0" borderId="3" xfId="0" applyNumberFormat="1" applyBorder="1"/>
    <xf numFmtId="0" fontId="0" fillId="0" borderId="0" xfId="0" applyFill="1" applyBorder="1"/>
    <xf numFmtId="0" fontId="0" fillId="0" borderId="0" xfId="0" applyFont="1"/>
    <xf numFmtId="164" fontId="0" fillId="0" borderId="0" xfId="0" applyNumberFormat="1" applyFont="1" applyBorder="1"/>
    <xf numFmtId="164" fontId="0" fillId="0" borderId="0" xfId="0" applyNumberFormat="1" applyFont="1" applyFill="1" applyBorder="1"/>
    <xf numFmtId="165" fontId="0" fillId="0" borderId="0" xfId="0" applyNumberFormat="1" applyFont="1"/>
    <xf numFmtId="165" fontId="0" fillId="0" borderId="0" xfId="0" applyNumberFormat="1" applyFont="1" applyBorder="1"/>
    <xf numFmtId="167" fontId="0" fillId="0" borderId="0" xfId="0" applyNumberForma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Border="1"/>
    <xf numFmtId="166" fontId="0" fillId="0" borderId="0" xfId="0" applyNumberFormat="1" applyBorder="1"/>
    <xf numFmtId="167" fontId="0" fillId="0" borderId="0" xfId="0" applyNumberFormat="1" applyFont="1" applyBorder="1"/>
    <xf numFmtId="167" fontId="0" fillId="0" borderId="0" xfId="0" applyNumberFormat="1" applyFont="1" applyFill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9</xdr:col>
      <xdr:colOff>609599</xdr:colOff>
      <xdr:row>7</xdr:row>
      <xdr:rowOff>0</xdr:rowOff>
    </xdr:to>
    <xdr:sp macro="" textlink="">
      <xdr:nvSpPr>
        <xdr:cNvPr id="2" name="TextBox 1"/>
        <xdr:cNvSpPr txBox="1"/>
      </xdr:nvSpPr>
      <xdr:spPr>
        <a:xfrm>
          <a:off x="1828800" y="190500"/>
          <a:ext cx="4267199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CA" sz="2000"/>
            <a:t>Rapid Repairs</a:t>
          </a:r>
        </a:p>
        <a:p>
          <a:pPr algn="ctr"/>
          <a:r>
            <a:rPr lang="en-CA" sz="2000"/>
            <a:t>Income Statement</a:t>
          </a:r>
        </a:p>
        <a:p>
          <a:pPr algn="ctr"/>
          <a:r>
            <a:rPr lang="en-CA" sz="2000"/>
            <a:t>For Month Ended July 31, 2011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khile/AppData/Local/Microsoft/Windows/Temporary%20Internet%20Files/Low/Content.IE5/SFUJJ1P6/Salari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>
            <v>35</v>
          </cell>
          <cell r="C2">
            <v>40</v>
          </cell>
          <cell r="D2">
            <v>38</v>
          </cell>
          <cell r="E2">
            <v>34</v>
          </cell>
          <cell r="F2">
            <v>28</v>
          </cell>
          <cell r="G2">
            <v>31</v>
          </cell>
        </row>
        <row r="3">
          <cell r="B3">
            <v>14</v>
          </cell>
          <cell r="C3">
            <v>14</v>
          </cell>
          <cell r="D3">
            <v>14</v>
          </cell>
          <cell r="E3">
            <v>14</v>
          </cell>
          <cell r="F3">
            <v>11</v>
          </cell>
          <cell r="G3">
            <v>11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9:I27"/>
  <sheetViews>
    <sheetView workbookViewId="0">
      <selection activeCell="H14" sqref="H14:H18"/>
    </sheetView>
  </sheetViews>
  <sheetFormatPr defaultRowHeight="15"/>
  <cols>
    <col min="3" max="3" width="9.140625" customWidth="1"/>
    <col min="8" max="9" width="10.140625" bestFit="1" customWidth="1"/>
  </cols>
  <sheetData>
    <row r="9" spans="4:9" ht="17.25">
      <c r="D9" s="2" t="s">
        <v>0</v>
      </c>
    </row>
    <row r="10" spans="4:9" ht="17.25">
      <c r="D10" s="1" t="s">
        <v>5</v>
      </c>
      <c r="H10" s="3">
        <v>655</v>
      </c>
    </row>
    <row r="11" spans="4:9" ht="17.25">
      <c r="D11" s="2" t="s">
        <v>1</v>
      </c>
      <c r="I11" s="4">
        <f>H10</f>
        <v>655</v>
      </c>
    </row>
    <row r="12" spans="4:9">
      <c r="I12" s="5"/>
    </row>
    <row r="13" spans="4:9" ht="17.25">
      <c r="D13" s="2" t="s">
        <v>2</v>
      </c>
      <c r="I13" s="5"/>
    </row>
    <row r="14" spans="4:9" ht="17.25">
      <c r="D14" s="1" t="s">
        <v>6</v>
      </c>
      <c r="H14" s="8">
        <v>480</v>
      </c>
      <c r="I14" s="5"/>
    </row>
    <row r="15" spans="4:9" ht="17.25">
      <c r="D15" s="1" t="s">
        <v>10</v>
      </c>
      <c r="H15" s="11">
        <v>25</v>
      </c>
    </row>
    <row r="16" spans="4:9" ht="17.25">
      <c r="D16" s="1" t="s">
        <v>9</v>
      </c>
      <c r="H16" s="15">
        <v>50</v>
      </c>
    </row>
    <row r="17" spans="4:9" ht="17.25">
      <c r="D17" s="1" t="s">
        <v>7</v>
      </c>
      <c r="H17" s="16">
        <v>100</v>
      </c>
    </row>
    <row r="18" spans="4:9" ht="17.25">
      <c r="D18" s="1" t="s">
        <v>8</v>
      </c>
      <c r="H18">
        <v>6720</v>
      </c>
    </row>
    <row r="19" spans="4:9" ht="17.25">
      <c r="D19" s="2" t="s">
        <v>3</v>
      </c>
      <c r="I19" s="7">
        <f>SUM(H14:H18)</f>
        <v>7375</v>
      </c>
    </row>
    <row r="20" spans="4:9" ht="18" thickBot="1">
      <c r="D20" s="2" t="s">
        <v>4</v>
      </c>
      <c r="I20" s="6">
        <f>I11-I19</f>
        <v>-6720</v>
      </c>
    </row>
    <row r="21" spans="4:9" ht="15.75" thickTop="1"/>
    <row r="23" spans="4:9" ht="17.25">
      <c r="D23" s="1"/>
      <c r="I23" s="5"/>
    </row>
    <row r="24" spans="4:9" ht="17.25">
      <c r="D24" s="1"/>
      <c r="I24" s="5"/>
    </row>
    <row r="25" spans="4:9" ht="17.25">
      <c r="D25" s="1"/>
      <c r="I25" s="5"/>
    </row>
    <row r="26" spans="4:9" ht="17.25">
      <c r="D26" s="1"/>
    </row>
    <row r="27" spans="4:9" ht="17.25">
      <c r="D27" s="1"/>
    </row>
  </sheetData>
  <sortState ref="D14:D20">
    <sortCondition ref="D14"/>
  </sortState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9"/>
  <sheetViews>
    <sheetView tabSelected="1" workbookViewId="0">
      <selection activeCell="B16" sqref="B16"/>
    </sheetView>
  </sheetViews>
  <sheetFormatPr defaultRowHeight="15"/>
  <cols>
    <col min="1" max="1" width="32.5703125" style="13" bestFit="1" customWidth="1"/>
    <col min="2" max="2" width="11.85546875" style="13" bestFit="1" customWidth="1"/>
    <col min="3" max="3" width="14.7109375" style="13" bestFit="1" customWidth="1"/>
    <col min="4" max="4" width="18.5703125" style="13" bestFit="1" customWidth="1"/>
    <col min="5" max="5" width="15.7109375" style="13" bestFit="1" customWidth="1"/>
    <col min="6" max="6" width="18.140625" style="13" bestFit="1" customWidth="1"/>
    <col min="7" max="7" width="17.85546875" style="13" bestFit="1" customWidth="1"/>
    <col min="8" max="8" width="15.28515625" style="13" bestFit="1" customWidth="1"/>
    <col min="9" max="9" width="16.42578125" style="13" bestFit="1" customWidth="1"/>
    <col min="10" max="10" width="14" style="13" bestFit="1" customWidth="1"/>
    <col min="11" max="11" width="12.7109375" style="13" bestFit="1" customWidth="1"/>
    <col min="12" max="12" width="12.140625" style="13" bestFit="1" customWidth="1"/>
    <col min="13" max="13" width="12.5703125" style="13" bestFit="1" customWidth="1"/>
    <col min="14" max="16384" width="9.140625" style="13"/>
  </cols>
  <sheetData>
    <row r="1" spans="1:14" ht="26.25">
      <c r="A1" s="33" t="s">
        <v>11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4" ht="19.5">
      <c r="A2" s="34" t="s">
        <v>12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4">
      <c r="A3"/>
      <c r="B3" s="17">
        <v>40390</v>
      </c>
      <c r="C3" s="17">
        <v>40421</v>
      </c>
      <c r="D3" s="17">
        <v>40451</v>
      </c>
      <c r="E3" s="17">
        <v>40482</v>
      </c>
      <c r="F3" s="17">
        <v>40512</v>
      </c>
      <c r="G3" s="17">
        <v>40543</v>
      </c>
      <c r="H3" s="17">
        <v>40574</v>
      </c>
      <c r="I3" s="17">
        <v>40602</v>
      </c>
      <c r="J3" s="17">
        <v>40633</v>
      </c>
      <c r="K3" s="17">
        <v>40663</v>
      </c>
      <c r="L3" s="17">
        <v>40694</v>
      </c>
      <c r="M3" s="17">
        <v>40724</v>
      </c>
    </row>
    <row r="4" spans="1:14">
      <c r="A4"/>
      <c r="B4"/>
      <c r="C4"/>
      <c r="D4"/>
      <c r="E4"/>
      <c r="F4"/>
      <c r="G4"/>
      <c r="H4"/>
      <c r="I4"/>
      <c r="J4"/>
      <c r="K4"/>
      <c r="L4"/>
      <c r="M4"/>
    </row>
    <row r="5" spans="1:14" ht="15.75" thickBot="1">
      <c r="A5" s="18" t="s">
        <v>0</v>
      </c>
      <c r="B5"/>
      <c r="C5"/>
      <c r="D5"/>
      <c r="E5"/>
      <c r="F5"/>
      <c r="G5"/>
      <c r="H5"/>
      <c r="I5"/>
      <c r="J5"/>
      <c r="K5"/>
      <c r="L5"/>
      <c r="M5"/>
    </row>
    <row r="6" spans="1:14" ht="15.75" thickBot="1">
      <c r="A6" t="s">
        <v>5</v>
      </c>
      <c r="B6" s="19">
        <v>4000</v>
      </c>
      <c r="C6" s="19">
        <v>10354</v>
      </c>
      <c r="D6" s="19">
        <v>8746</v>
      </c>
      <c r="E6" s="19">
        <v>7823</v>
      </c>
      <c r="F6" s="19">
        <v>7365</v>
      </c>
      <c r="G6" s="19">
        <v>8763</v>
      </c>
      <c r="H6" s="19">
        <v>10374</v>
      </c>
      <c r="I6" s="19">
        <v>11827</v>
      </c>
      <c r="J6" s="19">
        <v>9423</v>
      </c>
      <c r="K6" s="19">
        <v>8921</v>
      </c>
      <c r="L6" s="19">
        <v>10549</v>
      </c>
      <c r="M6" s="19">
        <v>14395</v>
      </c>
    </row>
    <row r="7" spans="1:14">
      <c r="A7" t="s">
        <v>1</v>
      </c>
      <c r="B7" s="15">
        <f>B6</f>
        <v>4000</v>
      </c>
      <c r="C7" s="15">
        <f t="shared" ref="C7:M7" si="0">C6</f>
        <v>10354</v>
      </c>
      <c r="D7" s="15">
        <f t="shared" si="0"/>
        <v>8746</v>
      </c>
      <c r="E7" s="15">
        <f t="shared" si="0"/>
        <v>7823</v>
      </c>
      <c r="F7" s="15">
        <f t="shared" si="0"/>
        <v>7365</v>
      </c>
      <c r="G7" s="15">
        <f t="shared" si="0"/>
        <v>8763</v>
      </c>
      <c r="H7" s="15">
        <f t="shared" si="0"/>
        <v>10374</v>
      </c>
      <c r="I7" s="15">
        <f t="shared" si="0"/>
        <v>11827</v>
      </c>
      <c r="J7" s="15">
        <f t="shared" si="0"/>
        <v>9423</v>
      </c>
      <c r="K7" s="15">
        <f t="shared" si="0"/>
        <v>8921</v>
      </c>
      <c r="L7" s="15">
        <f t="shared" si="0"/>
        <v>10549</v>
      </c>
      <c r="M7" s="15">
        <f t="shared" si="0"/>
        <v>14395</v>
      </c>
    </row>
    <row r="8" spans="1:14">
      <c r="B8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4" ht="15.75" thickBot="1">
      <c r="A9" s="18" t="s">
        <v>2</v>
      </c>
      <c r="B9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4">
      <c r="A10" s="21" t="s">
        <v>13</v>
      </c>
      <c r="B10" s="22">
        <v>484</v>
      </c>
      <c r="C10" s="15">
        <v>352</v>
      </c>
      <c r="D10" s="15">
        <v>243</v>
      </c>
      <c r="E10" s="15">
        <v>112</v>
      </c>
      <c r="F10" s="15">
        <v>48</v>
      </c>
      <c r="G10" s="15">
        <v>74</v>
      </c>
      <c r="H10" s="15">
        <v>127</v>
      </c>
      <c r="I10" s="15">
        <v>148</v>
      </c>
      <c r="J10" s="15">
        <v>130</v>
      </c>
      <c r="K10" s="15">
        <v>112</v>
      </c>
      <c r="L10" s="15">
        <v>127</v>
      </c>
      <c r="M10" s="15">
        <v>164</v>
      </c>
    </row>
    <row r="11" spans="1:14">
      <c r="A11" s="21" t="s">
        <v>14</v>
      </c>
      <c r="B11" s="23">
        <v>25</v>
      </c>
      <c r="C11" s="15">
        <v>200</v>
      </c>
      <c r="D11" s="15">
        <v>125</v>
      </c>
      <c r="E11" s="15">
        <v>50</v>
      </c>
      <c r="F11" s="15">
        <v>42</v>
      </c>
      <c r="G11" s="15">
        <v>85</v>
      </c>
      <c r="H11" s="15">
        <v>100</v>
      </c>
      <c r="I11" s="15">
        <v>108</v>
      </c>
      <c r="J11" s="15">
        <v>102</v>
      </c>
      <c r="K11" s="15">
        <v>97</v>
      </c>
      <c r="L11" s="15">
        <v>104</v>
      </c>
      <c r="M11" s="15">
        <v>173</v>
      </c>
    </row>
    <row r="12" spans="1:14">
      <c r="A12" s="21" t="s">
        <v>15</v>
      </c>
      <c r="B12" s="24">
        <v>50</v>
      </c>
      <c r="C12" s="16">
        <v>50</v>
      </c>
      <c r="D12" s="16">
        <v>50</v>
      </c>
      <c r="E12" s="16">
        <v>50</v>
      </c>
      <c r="F12" s="16">
        <v>50</v>
      </c>
      <c r="G12" s="16">
        <v>50</v>
      </c>
      <c r="H12" s="16">
        <v>50</v>
      </c>
      <c r="I12" s="16">
        <v>50</v>
      </c>
      <c r="J12" s="16">
        <v>50</v>
      </c>
      <c r="K12" s="16">
        <v>50</v>
      </c>
      <c r="L12" s="16">
        <v>50</v>
      </c>
      <c r="M12" s="16">
        <v>50</v>
      </c>
    </row>
    <row r="13" spans="1:14">
      <c r="A13" s="21" t="s">
        <v>16</v>
      </c>
      <c r="B13" s="25">
        <v>100</v>
      </c>
      <c r="C13" s="16">
        <v>100</v>
      </c>
      <c r="D13" s="16">
        <v>100</v>
      </c>
      <c r="E13" s="16">
        <v>100</v>
      </c>
      <c r="F13" s="16">
        <v>100</v>
      </c>
      <c r="G13" s="16">
        <v>100</v>
      </c>
      <c r="H13" s="16">
        <v>100</v>
      </c>
      <c r="I13" s="16">
        <v>100</v>
      </c>
      <c r="J13" s="16">
        <v>100</v>
      </c>
      <c r="K13" s="16">
        <v>100</v>
      </c>
      <c r="L13" s="16">
        <v>0</v>
      </c>
      <c r="M13" s="16">
        <v>0</v>
      </c>
    </row>
    <row r="14" spans="1:14">
      <c r="A14" s="21" t="s">
        <v>17</v>
      </c>
      <c r="B14" s="25">
        <f>(([1]Sheet1!$B$2*[1]Sheet1!$B$3)+([1]Sheet1!$C$2*[1]Sheet1!$C$3)+([1]Sheet1!$D$2*[1]Sheet1!$D$3)+([1]Sheet1!$E$2*[1]Sheet1!$E$3))*4</f>
        <v>8232</v>
      </c>
      <c r="C14" s="25">
        <f>(([1]Sheet1!$B$2*[1]Sheet1!$B$3)+([1]Sheet1!$C$2*[1]Sheet1!$C$3)+([1]Sheet1!$D$2*[1]Sheet1!$D$3)+([1]Sheet1!$E$2*[1]Sheet1!$E$3))*4</f>
        <v>8232</v>
      </c>
      <c r="D14" s="25">
        <f>(([1]Sheet1!$B$2*[1]Sheet1!$B$3)+([1]Sheet1!$C$2*[1]Sheet1!$C$3)+([1]Sheet1!$D$2*[1]Sheet1!$D$3)+([1]Sheet1!$E$2*[1]Sheet1!$E$3))*4</f>
        <v>8232</v>
      </c>
      <c r="E14" s="25">
        <f>(([1]Sheet1!$B$2*[1]Sheet1!$B$3)+([1]Sheet1!$C$2*[1]Sheet1!$C$3)+([1]Sheet1!$D$2*[1]Sheet1!$D$3)+([1]Sheet1!$E$2*[1]Sheet1!$E$3))*4</f>
        <v>8232</v>
      </c>
      <c r="F14" s="25">
        <f>(([1]Sheet1!$B$2*[1]Sheet1!$B$3)+([1]Sheet1!$C$2*[1]Sheet1!$C$3)+([1]Sheet1!$D$2*[1]Sheet1!$D$3)+([1]Sheet1!$E$2*[1]Sheet1!$E$3))*4</f>
        <v>8232</v>
      </c>
      <c r="G14" s="25">
        <f>(([1]Sheet1!$B$2*[1]Sheet1!$B$3)+([1]Sheet1!$C$2*[1]Sheet1!$C$3)+([1]Sheet1!$D$2*[1]Sheet1!$D$3)+([1]Sheet1!$E$2*[1]Sheet1!$E$3))*4</f>
        <v>8232</v>
      </c>
      <c r="H14" s="25">
        <f>(([1]Sheet1!$B$2*[1]Sheet1!$B$3)+([1]Sheet1!$C$2*[1]Sheet1!$C$3)+([1]Sheet1!$D$2*[1]Sheet1!$D$3)+([1]Sheet1!$E$2*[1]Sheet1!$E$3))*4</f>
        <v>8232</v>
      </c>
      <c r="I14" s="25">
        <f>(([1]Sheet1!$B$2*[1]Sheet1!$B$3)+([1]Sheet1!$C$2*[1]Sheet1!$C$3)+([1]Sheet1!$D$2*[1]Sheet1!$D$3)+([1]Sheet1!$E$2*[1]Sheet1!$E$3))*4</f>
        <v>8232</v>
      </c>
      <c r="J14" s="25">
        <f>(([1]Sheet1!$B$2*[1]Sheet1!$B$3)+([1]Sheet1!$C$2*[1]Sheet1!$C$3)+([1]Sheet1!$D$2*[1]Sheet1!$D$3)+([1]Sheet1!$E$2*[1]Sheet1!$E$3))*4</f>
        <v>8232</v>
      </c>
      <c r="K14" s="25">
        <f>(([1]Sheet1!$B$2*[1]Sheet1!$B$3)+([1]Sheet1!$C$2*[1]Sheet1!$C$3)+([1]Sheet1!$D$2*[1]Sheet1!$D$3)+([1]Sheet1!$E$2*[1]Sheet1!$E$3))*4</f>
        <v>8232</v>
      </c>
      <c r="L14" s="25">
        <f>(([1]Sheet1!$B$2*[1]Sheet1!$B$3)+([1]Sheet1!$C$2*[1]Sheet1!$C$3)+([1]Sheet1!$D$2*[1]Sheet1!$D$3)+([1]Sheet1!$E$2*[1]Sheet1!$E$3))*4</f>
        <v>8232</v>
      </c>
      <c r="M14" s="25">
        <f>(([1]Sheet1!$B$2*[1]Sheet1!$B$3)+([1]Sheet1!$C$2*[1]Sheet1!$C$3)+([1]Sheet1!$D$2*[1]Sheet1!$D$3)+([1]Sheet1!$E$2*[1]Sheet1!$E$3))*4</f>
        <v>8232</v>
      </c>
    </row>
    <row r="15" spans="1:14" ht="15.75" thickBot="1">
      <c r="A15" s="29" t="s">
        <v>18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20"/>
    </row>
    <row r="16" spans="1:14">
      <c r="A16" s="21" t="s">
        <v>3</v>
      </c>
      <c r="B16" s="16">
        <f t="shared" ref="B16:M16" si="1">SUM(B10:B15)</f>
        <v>8891</v>
      </c>
      <c r="C16" s="16">
        <f t="shared" si="1"/>
        <v>8934</v>
      </c>
      <c r="D16" s="16">
        <f t="shared" si="1"/>
        <v>8750</v>
      </c>
      <c r="E16" s="16">
        <f t="shared" si="1"/>
        <v>8544</v>
      </c>
      <c r="F16" s="16">
        <f t="shared" si="1"/>
        <v>8472</v>
      </c>
      <c r="G16" s="16">
        <f t="shared" si="1"/>
        <v>8541</v>
      </c>
      <c r="H16" s="16">
        <f t="shared" si="1"/>
        <v>8609</v>
      </c>
      <c r="I16" s="16">
        <f t="shared" si="1"/>
        <v>8638</v>
      </c>
      <c r="J16" s="16">
        <f t="shared" si="1"/>
        <v>8614</v>
      </c>
      <c r="K16" s="16">
        <f t="shared" si="1"/>
        <v>8591</v>
      </c>
      <c r="L16" s="16">
        <f t="shared" si="1"/>
        <v>8513</v>
      </c>
      <c r="M16" s="16">
        <f t="shared" si="1"/>
        <v>8619</v>
      </c>
    </row>
    <row r="17" spans="1:13" ht="15.75" thickBot="1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1:13">
      <c r="A18" s="20" t="s">
        <v>4</v>
      </c>
      <c r="B18" s="26">
        <f t="shared" ref="B18:M18" si="2">B7-B16</f>
        <v>-4891</v>
      </c>
      <c r="C18" s="26">
        <f t="shared" si="2"/>
        <v>1420</v>
      </c>
      <c r="D18" s="26">
        <f t="shared" si="2"/>
        <v>-4</v>
      </c>
      <c r="E18" s="26">
        <f t="shared" si="2"/>
        <v>-721</v>
      </c>
      <c r="F18" s="26">
        <f t="shared" si="2"/>
        <v>-1107</v>
      </c>
      <c r="G18" s="26">
        <f t="shared" si="2"/>
        <v>222</v>
      </c>
      <c r="H18" s="26">
        <f t="shared" si="2"/>
        <v>1765</v>
      </c>
      <c r="I18" s="26">
        <f t="shared" si="2"/>
        <v>3189</v>
      </c>
      <c r="J18" s="26">
        <f t="shared" si="2"/>
        <v>809</v>
      </c>
      <c r="K18" s="26">
        <f t="shared" si="2"/>
        <v>330</v>
      </c>
      <c r="L18" s="26">
        <f t="shared" si="2"/>
        <v>2036</v>
      </c>
      <c r="M18" s="26">
        <f t="shared" si="2"/>
        <v>5776</v>
      </c>
    </row>
    <row r="19" spans="1:13">
      <c r="C19"/>
      <c r="D19"/>
      <c r="E19"/>
      <c r="F19"/>
      <c r="G19"/>
      <c r="H19"/>
      <c r="I19"/>
      <c r="J19"/>
      <c r="K19"/>
      <c r="L19"/>
      <c r="M19"/>
    </row>
    <row r="20" spans="1:13">
      <c r="C20"/>
      <c r="D20"/>
      <c r="E20"/>
      <c r="F20"/>
      <c r="G20"/>
      <c r="H20"/>
      <c r="I20"/>
      <c r="J20"/>
      <c r="K20"/>
      <c r="L20"/>
      <c r="M20"/>
    </row>
    <row r="22" spans="1:13" ht="17.25">
      <c r="D22" s="12"/>
      <c r="H22" s="8"/>
      <c r="I22" s="10"/>
    </row>
    <row r="23" spans="1:13" ht="17.25">
      <c r="D23" s="12"/>
      <c r="H23" s="11"/>
    </row>
    <row r="24" spans="1:13" ht="17.25">
      <c r="D24" s="12"/>
      <c r="H24" s="11"/>
    </row>
    <row r="25" spans="1:13" ht="17.25">
      <c r="D25" s="12"/>
      <c r="H25" s="11"/>
    </row>
    <row r="26" spans="1:13" ht="17.25">
      <c r="D26" s="12"/>
      <c r="H26" s="11"/>
    </row>
    <row r="27" spans="1:13" ht="17.25">
      <c r="D27" s="12"/>
      <c r="H27" s="11"/>
    </row>
    <row r="28" spans="1:13" ht="17.25">
      <c r="D28" s="14"/>
      <c r="I28" s="10"/>
    </row>
    <row r="29" spans="1:13" ht="17.25">
      <c r="D29" s="14"/>
      <c r="I29" s="10"/>
    </row>
  </sheetData>
  <sortState ref="D20:D27">
    <sortCondition ref="D20"/>
  </sortState>
  <mergeCells count="2">
    <mergeCell ref="A1:M1"/>
    <mergeCell ref="A2:M2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2"/>
  <sheetViews>
    <sheetView workbookViewId="0">
      <selection activeCell="G10" sqref="G10"/>
    </sheetView>
  </sheetViews>
  <sheetFormatPr defaultRowHeight="15"/>
  <cols>
    <col min="1" max="1" width="19.28515625" style="13" bestFit="1" customWidth="1"/>
    <col min="2" max="6" width="12.5703125" style="13" bestFit="1" customWidth="1"/>
    <col min="7" max="9" width="11.85546875" style="13" bestFit="1" customWidth="1"/>
    <col min="10" max="16384" width="9.140625" style="13"/>
  </cols>
  <sheetData>
    <row r="1" spans="1:13" ht="26.25">
      <c r="A1" s="33" t="s">
        <v>11</v>
      </c>
      <c r="B1" s="33"/>
      <c r="C1" s="33"/>
      <c r="D1" s="33"/>
      <c r="E1" s="33"/>
      <c r="F1" s="33"/>
      <c r="G1" s="27"/>
      <c r="H1" s="27"/>
      <c r="I1" s="27"/>
      <c r="J1" s="27"/>
      <c r="K1" s="27"/>
      <c r="L1" s="27"/>
      <c r="M1" s="27"/>
    </row>
    <row r="2" spans="1:13" ht="19.5">
      <c r="A2" s="34" t="s">
        <v>12</v>
      </c>
      <c r="B2" s="34"/>
      <c r="C2" s="34"/>
      <c r="D2" s="34"/>
      <c r="E2" s="34"/>
      <c r="F2" s="34"/>
      <c r="G2" s="28"/>
      <c r="H2" s="28"/>
      <c r="I2" s="28"/>
      <c r="J2" s="28"/>
      <c r="K2" s="28"/>
      <c r="L2" s="28"/>
      <c r="M2" s="28"/>
    </row>
    <row r="3" spans="1:13">
      <c r="A3"/>
      <c r="B3" s="17">
        <v>40724</v>
      </c>
      <c r="C3" s="17">
        <v>41090</v>
      </c>
      <c r="D3" s="17">
        <v>41455</v>
      </c>
      <c r="E3" s="17">
        <v>41820</v>
      </c>
      <c r="F3" s="17">
        <v>42185</v>
      </c>
      <c r="G3" s="30"/>
      <c r="H3" s="30"/>
      <c r="I3" s="30"/>
      <c r="J3" s="30"/>
      <c r="K3" s="30"/>
      <c r="L3" s="30"/>
      <c r="M3" s="30"/>
    </row>
    <row r="4" spans="1:13">
      <c r="A4"/>
      <c r="B4"/>
      <c r="C4"/>
      <c r="D4"/>
      <c r="E4"/>
      <c r="F4"/>
    </row>
    <row r="5" spans="1:13" ht="15.75" thickBot="1">
      <c r="A5" s="18" t="s">
        <v>0</v>
      </c>
      <c r="B5"/>
      <c r="C5"/>
      <c r="D5"/>
      <c r="E5"/>
      <c r="F5"/>
    </row>
    <row r="6" spans="1:13" ht="15.75" thickBot="1">
      <c r="A6" t="s">
        <v>5</v>
      </c>
      <c r="B6" s="19">
        <f>SUM(Sheet2!B6:M6)</f>
        <v>112540</v>
      </c>
      <c r="C6" s="19">
        <f>B6+13658</f>
        <v>126198</v>
      </c>
      <c r="D6" s="19">
        <f>C6+12467</f>
        <v>138665</v>
      </c>
      <c r="E6" s="19">
        <f>D6-2396</f>
        <v>136269</v>
      </c>
      <c r="F6" s="19">
        <f>E6+2615</f>
        <v>138884</v>
      </c>
      <c r="G6" s="16"/>
      <c r="H6" s="16"/>
      <c r="I6" s="16"/>
      <c r="J6" s="16"/>
      <c r="K6" s="16"/>
      <c r="L6" s="16"/>
      <c r="M6" s="16"/>
    </row>
    <row r="7" spans="1:13">
      <c r="A7" t="s">
        <v>1</v>
      </c>
      <c r="B7" s="15">
        <f>B6</f>
        <v>112540</v>
      </c>
      <c r="C7" s="15">
        <f>C6</f>
        <v>126198</v>
      </c>
      <c r="D7" s="15">
        <f t="shared" ref="D7:F7" si="0">D6</f>
        <v>138665</v>
      </c>
      <c r="E7" s="15">
        <f t="shared" si="0"/>
        <v>136269</v>
      </c>
      <c r="F7" s="15">
        <f t="shared" si="0"/>
        <v>138884</v>
      </c>
      <c r="G7" s="16"/>
      <c r="H7" s="16"/>
      <c r="I7" s="16"/>
      <c r="J7" s="16"/>
      <c r="K7" s="16"/>
      <c r="L7" s="16"/>
      <c r="M7" s="16"/>
    </row>
    <row r="8" spans="1:13">
      <c r="B8"/>
      <c r="C8" s="15"/>
      <c r="D8" s="15"/>
      <c r="E8" s="15"/>
      <c r="F8" s="15"/>
      <c r="G8" s="16"/>
      <c r="H8" s="16"/>
      <c r="I8" s="16"/>
      <c r="J8" s="16"/>
      <c r="K8" s="16"/>
      <c r="L8" s="16"/>
      <c r="M8" s="16"/>
    </row>
    <row r="9" spans="1:13" ht="15.75" thickBot="1">
      <c r="A9" s="18" t="s">
        <v>2</v>
      </c>
      <c r="B9"/>
      <c r="C9" s="15"/>
      <c r="D9" s="15"/>
      <c r="E9" s="15"/>
      <c r="F9" s="15"/>
      <c r="G9" s="16"/>
      <c r="H9" s="16"/>
      <c r="I9" s="16"/>
      <c r="J9" s="16"/>
      <c r="K9" s="16"/>
      <c r="L9" s="16"/>
      <c r="M9" s="16"/>
    </row>
    <row r="10" spans="1:13">
      <c r="A10" s="21" t="s">
        <v>13</v>
      </c>
      <c r="B10" s="31">
        <f>SUM(Sheet2!B10:M10)</f>
        <v>2121</v>
      </c>
      <c r="C10" s="15">
        <f>B10+243</f>
        <v>2364</v>
      </c>
      <c r="D10" s="15">
        <f>C10-217</f>
        <v>2147</v>
      </c>
      <c r="E10" s="15">
        <f>D10-36</f>
        <v>2111</v>
      </c>
      <c r="F10" s="15">
        <f>E10+373</f>
        <v>2484</v>
      </c>
      <c r="G10" s="16"/>
      <c r="H10" s="16"/>
      <c r="I10" s="16"/>
      <c r="J10" s="16"/>
      <c r="K10" s="16"/>
      <c r="L10" s="16"/>
      <c r="M10" s="16"/>
    </row>
    <row r="11" spans="1:13">
      <c r="A11" s="21" t="s">
        <v>14</v>
      </c>
      <c r="B11" s="32">
        <f>SUM(Sheet2!B11:M11)</f>
        <v>1211</v>
      </c>
      <c r="C11" s="15">
        <f>B11+394</f>
        <v>1605</v>
      </c>
      <c r="D11" s="15">
        <f>C11-178</f>
        <v>1427</v>
      </c>
      <c r="E11" s="15">
        <f>D11+278</f>
        <v>1705</v>
      </c>
      <c r="F11" s="15">
        <f>E11-107</f>
        <v>1598</v>
      </c>
      <c r="G11" s="16"/>
      <c r="H11" s="16"/>
      <c r="I11" s="16"/>
      <c r="J11" s="16"/>
      <c r="K11" s="16"/>
      <c r="L11" s="16"/>
      <c r="M11" s="16"/>
    </row>
    <row r="12" spans="1:13">
      <c r="A12" s="21" t="s">
        <v>15</v>
      </c>
      <c r="B12" s="24">
        <f>SUM(Sheet2!B12:M12)</f>
        <v>600</v>
      </c>
      <c r="C12" s="16">
        <f>B12</f>
        <v>600</v>
      </c>
      <c r="D12" s="16">
        <f>C12</f>
        <v>600</v>
      </c>
      <c r="E12" s="16">
        <f>D12</f>
        <v>600</v>
      </c>
      <c r="F12" s="16">
        <f>E12</f>
        <v>600</v>
      </c>
      <c r="G12" s="16"/>
      <c r="H12" s="16"/>
      <c r="I12" s="16"/>
      <c r="J12" s="16"/>
      <c r="K12" s="16"/>
      <c r="L12" s="16"/>
      <c r="M12" s="16"/>
    </row>
    <row r="13" spans="1:13">
      <c r="A13" s="21" t="s">
        <v>16</v>
      </c>
      <c r="B13" s="25">
        <f>SUM(Sheet2!B13:M13)</f>
        <v>1000</v>
      </c>
      <c r="C13" s="16">
        <v>1200</v>
      </c>
      <c r="D13" s="16">
        <f>C13</f>
        <v>1200</v>
      </c>
      <c r="E13" s="16">
        <f>3000-D13-C13</f>
        <v>600</v>
      </c>
      <c r="F13" s="16">
        <v>0</v>
      </c>
      <c r="G13" s="16"/>
      <c r="H13" s="16"/>
      <c r="I13" s="16"/>
      <c r="J13" s="16"/>
      <c r="K13" s="16"/>
      <c r="L13" s="16"/>
      <c r="M13" s="16"/>
    </row>
    <row r="14" spans="1:13">
      <c r="A14" s="21" t="s">
        <v>17</v>
      </c>
      <c r="B14" s="25">
        <f>SUM(Sheet2!B14:M14)</f>
        <v>98784</v>
      </c>
      <c r="C14" s="25">
        <f>B14+(((([1]Sheet1!$F$2*[1]Sheet1!$F$3)+([1]Sheet1!$G$2*[1]Sheet1!$G$3))*4)*5)</f>
        <v>111764</v>
      </c>
      <c r="D14" s="25">
        <f>B14+(((([1]Sheet1!$F$2*[1]Sheet1!$F$3)+([1]Sheet1!$G$2*[1]Sheet1!$G$3))*4)*12)</f>
        <v>129936</v>
      </c>
      <c r="E14" s="25">
        <f>D14</f>
        <v>129936</v>
      </c>
      <c r="F14" s="25">
        <f>E14</f>
        <v>129936</v>
      </c>
      <c r="G14" s="25"/>
      <c r="H14" s="25"/>
      <c r="I14" s="25"/>
      <c r="J14" s="25"/>
      <c r="K14" s="25"/>
      <c r="L14" s="25"/>
      <c r="M14" s="25"/>
    </row>
    <row r="15" spans="1:13" ht="15.75" thickBot="1">
      <c r="A15" s="29" t="s">
        <v>18</v>
      </c>
      <c r="B15" s="19">
        <f>SUM(Sheet2!B15:M15)</f>
        <v>0</v>
      </c>
      <c r="C15" s="19">
        <v>2974</v>
      </c>
      <c r="D15" s="19">
        <v>0</v>
      </c>
      <c r="E15" s="19">
        <v>0</v>
      </c>
      <c r="F15" s="19">
        <v>0</v>
      </c>
      <c r="G15" s="16"/>
      <c r="H15" s="16"/>
      <c r="I15" s="16"/>
      <c r="J15" s="16"/>
      <c r="K15" s="16"/>
      <c r="L15" s="16"/>
      <c r="M15" s="16"/>
    </row>
    <row r="16" spans="1:13">
      <c r="A16" s="21" t="s">
        <v>3</v>
      </c>
      <c r="B16" s="16">
        <f t="shared" ref="B16:F16" si="1">SUM(B10:B15)</f>
        <v>103716</v>
      </c>
      <c r="C16" s="16">
        <f t="shared" si="1"/>
        <v>120507</v>
      </c>
      <c r="D16" s="16">
        <f t="shared" si="1"/>
        <v>135310</v>
      </c>
      <c r="E16" s="16">
        <f t="shared" si="1"/>
        <v>134952</v>
      </c>
      <c r="F16" s="16">
        <f t="shared" si="1"/>
        <v>134618</v>
      </c>
      <c r="G16" s="16"/>
      <c r="H16" s="16"/>
      <c r="I16" s="16"/>
      <c r="J16" s="16"/>
      <c r="K16" s="16"/>
      <c r="L16" s="16"/>
      <c r="M16" s="16"/>
    </row>
    <row r="17" spans="1:13" ht="15.75" thickBot="1">
      <c r="B17" s="19"/>
      <c r="C17" s="19"/>
      <c r="D17" s="19"/>
      <c r="E17" s="19"/>
      <c r="F17" s="19"/>
      <c r="G17" s="16"/>
      <c r="H17" s="16"/>
      <c r="I17" s="16"/>
      <c r="J17" s="16"/>
      <c r="K17" s="16"/>
      <c r="L17" s="16"/>
      <c r="M17" s="16"/>
    </row>
    <row r="18" spans="1:13">
      <c r="A18" s="20" t="s">
        <v>4</v>
      </c>
      <c r="B18" s="26">
        <f>SUM(Sheet2!B18:M18)</f>
        <v>8824</v>
      </c>
      <c r="C18" s="26">
        <f t="shared" ref="C18:F18" si="2">C7-C16</f>
        <v>5691</v>
      </c>
      <c r="D18" s="26">
        <f t="shared" si="2"/>
        <v>3355</v>
      </c>
      <c r="E18" s="26">
        <f t="shared" si="2"/>
        <v>1317</v>
      </c>
      <c r="F18" s="26">
        <f t="shared" si="2"/>
        <v>4266</v>
      </c>
      <c r="G18" s="26"/>
      <c r="H18" s="26"/>
      <c r="I18" s="26"/>
      <c r="J18" s="26"/>
      <c r="K18" s="26"/>
      <c r="L18" s="26"/>
      <c r="M18" s="26"/>
    </row>
    <row r="19" spans="1:13" ht="17.25">
      <c r="D19" s="14"/>
      <c r="H19" s="8"/>
      <c r="I19" s="8"/>
    </row>
    <row r="20" spans="1:13" ht="17.25">
      <c r="D20" s="12"/>
      <c r="H20" s="8"/>
      <c r="I20" s="8"/>
    </row>
    <row r="21" spans="1:13" ht="17.25">
      <c r="D21" s="12"/>
      <c r="H21" s="8"/>
      <c r="I21" s="8"/>
    </row>
    <row r="22" spans="1:13" ht="17.25">
      <c r="D22" s="12"/>
      <c r="H22" s="8"/>
      <c r="I22" s="8"/>
    </row>
    <row r="23" spans="1:13" ht="17.25">
      <c r="D23" s="12"/>
      <c r="H23" s="8"/>
      <c r="I23" s="8"/>
    </row>
    <row r="24" spans="1:13" ht="17.25">
      <c r="D24" s="12"/>
      <c r="H24" s="8"/>
      <c r="I24" s="8"/>
    </row>
    <row r="25" spans="1:13" ht="17.25">
      <c r="D25" s="12"/>
      <c r="H25" s="8"/>
      <c r="I25" s="8"/>
    </row>
    <row r="26" spans="1:13" ht="17.25">
      <c r="D26" s="12"/>
      <c r="H26" s="8"/>
      <c r="I26" s="10"/>
    </row>
    <row r="27" spans="1:13" ht="17.25">
      <c r="D27" s="12"/>
      <c r="H27" s="8"/>
      <c r="I27" s="10"/>
    </row>
    <row r="28" spans="1:13" ht="17.25">
      <c r="D28" s="14"/>
      <c r="H28" s="8"/>
      <c r="I28" s="10"/>
    </row>
    <row r="29" spans="1:13" ht="17.25">
      <c r="D29" s="14"/>
      <c r="H29" s="8"/>
      <c r="I29" s="10"/>
    </row>
    <row r="30" spans="1:13">
      <c r="I30" s="9"/>
    </row>
    <row r="31" spans="1:13">
      <c r="I31" s="9"/>
    </row>
    <row r="32" spans="1:13">
      <c r="I32" s="9"/>
    </row>
  </sheetData>
  <sortState ref="D20:D27">
    <sortCondition ref="D20"/>
  </sortState>
  <mergeCells count="2">
    <mergeCell ref="A2:F2"/>
    <mergeCell ref="A1:F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Pedersen</dc:creator>
  <cp:lastModifiedBy>Nikhile</cp:lastModifiedBy>
  <dcterms:created xsi:type="dcterms:W3CDTF">2010-05-05T14:06:11Z</dcterms:created>
  <dcterms:modified xsi:type="dcterms:W3CDTF">2010-06-08T03:01:36Z</dcterms:modified>
</cp:coreProperties>
</file>