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F9" i="3"/>
  <c r="F15"/>
  <c r="E15"/>
  <c r="D15"/>
  <c r="M8" i="2"/>
  <c r="L8"/>
  <c r="K8"/>
  <c r="J8"/>
  <c r="I8"/>
  <c r="H8"/>
  <c r="G8"/>
  <c r="F8"/>
  <c r="E8"/>
  <c r="D8"/>
  <c r="C8"/>
  <c r="D16" i="3"/>
  <c r="C15"/>
  <c r="C16" s="1"/>
  <c r="M15" i="2"/>
  <c r="L15"/>
  <c r="K15"/>
  <c r="J15"/>
  <c r="I15"/>
  <c r="H15"/>
  <c r="G15"/>
  <c r="F15"/>
  <c r="E15"/>
  <c r="D15"/>
  <c r="C15"/>
  <c r="M10"/>
  <c r="L10"/>
  <c r="K10"/>
  <c r="J10"/>
  <c r="I10"/>
  <c r="H10"/>
  <c r="G10"/>
  <c r="F10"/>
  <c r="E10"/>
  <c r="D10"/>
  <c r="C10"/>
  <c r="B11" i="3"/>
  <c r="C11" s="1"/>
  <c r="D11" s="1"/>
  <c r="E11" s="1"/>
  <c r="F11" s="1"/>
  <c r="B10"/>
  <c r="C10" s="1"/>
  <c r="D10" s="1"/>
  <c r="E10" s="1"/>
  <c r="F10" s="1"/>
  <c r="B9"/>
  <c r="C9" s="1"/>
  <c r="D9" s="1"/>
  <c r="B8"/>
  <c r="C8" s="1"/>
  <c r="D8" s="1"/>
  <c r="E8" s="1"/>
  <c r="F8" s="1"/>
  <c r="B7"/>
  <c r="B16"/>
  <c r="F16" l="1"/>
  <c r="E16"/>
  <c r="F16" i="2" l="1"/>
  <c r="G16"/>
  <c r="H16"/>
  <c r="I16"/>
  <c r="J16"/>
  <c r="K16"/>
  <c r="L16"/>
  <c r="M16"/>
  <c r="E16"/>
  <c r="E7"/>
  <c r="D16"/>
  <c r="C16"/>
  <c r="B16" l="1"/>
  <c r="C15" i="1"/>
  <c r="G9"/>
  <c r="G12" l="1"/>
  <c r="G15" s="1"/>
  <c r="B6" i="2" l="1"/>
  <c r="B12" l="1"/>
  <c r="B19" s="1"/>
  <c r="B21" s="1"/>
  <c r="C6" l="1"/>
  <c r="C12" l="1"/>
  <c r="C19" s="1"/>
  <c r="C21" s="1"/>
  <c r="D6"/>
  <c r="D12" l="1"/>
  <c r="D19" s="1"/>
  <c r="D21" s="1"/>
  <c r="E6"/>
  <c r="F6" l="1"/>
  <c r="E12"/>
  <c r="E19" s="1"/>
  <c r="E21" s="1"/>
  <c r="G6" l="1"/>
  <c r="F12"/>
  <c r="F19" s="1"/>
  <c r="F21" s="1"/>
  <c r="G12" l="1"/>
  <c r="G19" s="1"/>
  <c r="G21" s="1"/>
  <c r="H6"/>
  <c r="H12" l="1"/>
  <c r="H19" s="1"/>
  <c r="H21" s="1"/>
  <c r="I6"/>
  <c r="I12" l="1"/>
  <c r="I19" s="1"/>
  <c r="I21" s="1"/>
  <c r="J6"/>
  <c r="K6" l="1"/>
  <c r="J12"/>
  <c r="J19" s="1"/>
  <c r="J21" s="1"/>
  <c r="L6" l="1"/>
  <c r="K12"/>
  <c r="K19" s="1"/>
  <c r="K21" s="1"/>
  <c r="M6" l="1"/>
  <c r="L12"/>
  <c r="L19" s="1"/>
  <c r="L21" s="1"/>
  <c r="M12" l="1"/>
  <c r="M19" s="1"/>
  <c r="M21" s="1"/>
  <c r="B6" i="3"/>
  <c r="C6" l="1"/>
  <c r="D6" s="1"/>
  <c r="E6" s="1"/>
  <c r="F6" s="1"/>
  <c r="B12"/>
  <c r="B19" s="1"/>
  <c r="B21" s="1"/>
  <c r="C12" l="1"/>
  <c r="C19" s="1"/>
  <c r="C21" s="1"/>
  <c r="D12" l="1"/>
  <c r="D19" s="1"/>
  <c r="D21" s="1"/>
  <c r="F12" l="1"/>
  <c r="F19" s="1"/>
  <c r="F21" s="1"/>
  <c r="E12"/>
  <c r="E19" s="1"/>
  <c r="E21" s="1"/>
</calcChain>
</file>

<file path=xl/sharedStrings.xml><?xml version="1.0" encoding="utf-8"?>
<sst xmlns="http://schemas.openxmlformats.org/spreadsheetml/2006/main" count="48" uniqueCount="17">
  <si>
    <t>Balance Sheet</t>
  </si>
  <si>
    <t>Assets</t>
  </si>
  <si>
    <t>Liabilities</t>
  </si>
  <si>
    <t>Cash</t>
  </si>
  <si>
    <t>Equipment</t>
  </si>
  <si>
    <t>Owner's Equity</t>
  </si>
  <si>
    <t>Total Assets</t>
  </si>
  <si>
    <t>Total Liabilities and Owner's Equity</t>
  </si>
  <si>
    <t>Supplies</t>
  </si>
  <si>
    <t>N. Mookerji, Capital</t>
  </si>
  <si>
    <t>Accounts Payable</t>
  </si>
  <si>
    <t>Total Liabilities</t>
  </si>
  <si>
    <t>Accounts Receivable</t>
  </si>
  <si>
    <t>Store</t>
  </si>
  <si>
    <t>Truck</t>
  </si>
  <si>
    <t>Rapid Repairs</t>
  </si>
  <si>
    <t xml:space="preserve">Rapid Repair </t>
  </si>
</sst>
</file>

<file path=xl/styles.xml><?xml version="1.0" encoding="utf-8"?>
<styleSheet xmlns="http://schemas.openxmlformats.org/spreadsheetml/2006/main">
  <numFmts count="2">
    <numFmt numFmtId="164" formatCode="[$-1009]mmmm\ d\,\ yyyy;@"/>
    <numFmt numFmtId="165" formatCode="&quot;$&quot;#,##0"/>
  </numFmts>
  <fonts count="3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65" fontId="0" fillId="0" borderId="0" xfId="0" applyNumberFormat="1"/>
    <xf numFmtId="3" fontId="0" fillId="0" borderId="0" xfId="0" applyNumberFormat="1"/>
    <xf numFmtId="3" fontId="0" fillId="0" borderId="1" xfId="0" applyNumberFormat="1" applyBorder="1"/>
    <xf numFmtId="165" fontId="0" fillId="0" borderId="2" xfId="0" applyNumberFormat="1" applyBorder="1"/>
    <xf numFmtId="3" fontId="0" fillId="0" borderId="0" xfId="0" applyNumberFormat="1" applyBorder="1"/>
    <xf numFmtId="3" fontId="0" fillId="0" borderId="1" xfId="0" applyNumberFormat="1" applyFill="1" applyBorder="1"/>
    <xf numFmtId="164" fontId="0" fillId="0" borderId="0" xfId="0" applyNumberFormat="1"/>
    <xf numFmtId="0" fontId="0" fillId="0" borderId="3" xfId="0" applyBorder="1"/>
    <xf numFmtId="165" fontId="0" fillId="0" borderId="4" xfId="0" applyNumberFormat="1" applyBorder="1"/>
    <xf numFmtId="165" fontId="0" fillId="0" borderId="3" xfId="0" applyNumberFormat="1" applyBorder="1"/>
    <xf numFmtId="0" fontId="0" fillId="0" borderId="0" xfId="0" applyFill="1" applyBorder="1"/>
    <xf numFmtId="165" fontId="0" fillId="0" borderId="5" xfId="0" applyNumberFormat="1" applyBorder="1"/>
    <xf numFmtId="165" fontId="0" fillId="0" borderId="0" xfId="0" applyNumberFormat="1" applyBorder="1"/>
    <xf numFmtId="165" fontId="0" fillId="0" borderId="3" xfId="0" applyNumberFormat="1" applyFill="1" applyBorder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khile/AppData/Local/Microsoft/Windows/Temporary%20Internet%20Files/Low/Content.IE5/OXDSZBXU/Rapid%20Repairs%20Income%20Statemen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7">
          <cell r="B7">
            <v>4000</v>
          </cell>
        </row>
        <row r="16">
          <cell r="B16">
            <v>8891</v>
          </cell>
        </row>
        <row r="18">
          <cell r="C18">
            <v>1420</v>
          </cell>
          <cell r="D18">
            <v>-4</v>
          </cell>
          <cell r="E18">
            <v>-721</v>
          </cell>
          <cell r="F18">
            <v>-1107</v>
          </cell>
          <cell r="G18">
            <v>222</v>
          </cell>
          <cell r="H18">
            <v>1765</v>
          </cell>
          <cell r="I18">
            <v>3189</v>
          </cell>
          <cell r="J18">
            <v>809</v>
          </cell>
          <cell r="K18">
            <v>330</v>
          </cell>
          <cell r="L18">
            <v>2036</v>
          </cell>
          <cell r="M18">
            <v>5776</v>
          </cell>
        </row>
      </sheetData>
      <sheetData sheetId="2">
        <row r="15">
          <cell r="C15">
            <v>2974</v>
          </cell>
        </row>
        <row r="18">
          <cell r="C18">
            <v>5691</v>
          </cell>
          <cell r="D18">
            <v>3355</v>
          </cell>
          <cell r="E18">
            <v>1317</v>
          </cell>
          <cell r="F18">
            <v>4266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16"/>
  <sheetViews>
    <sheetView tabSelected="1" workbookViewId="0">
      <selection activeCell="I16" sqref="I16"/>
    </sheetView>
  </sheetViews>
  <sheetFormatPr defaultRowHeight="15"/>
  <cols>
    <col min="2" max="2" width="9.7109375" customWidth="1"/>
    <col min="4" max="4" width="10.28515625" customWidth="1"/>
    <col min="5" max="5" width="13.85546875" customWidth="1"/>
    <col min="6" max="6" width="18.7109375" customWidth="1"/>
    <col min="7" max="7" width="15.140625" customWidth="1"/>
    <col min="8" max="8" width="11.140625" customWidth="1"/>
    <col min="11" max="11" width="19.5703125" customWidth="1"/>
  </cols>
  <sheetData>
    <row r="3" spans="1:7" ht="19.5" customHeight="1">
      <c r="C3" s="19" t="s">
        <v>16</v>
      </c>
      <c r="D3" s="19"/>
      <c r="E3" s="19"/>
      <c r="F3" s="19"/>
      <c r="G3" s="19"/>
    </row>
    <row r="4" spans="1:7" ht="19.5" customHeight="1">
      <c r="C4" s="17" t="s">
        <v>0</v>
      </c>
      <c r="D4" s="17"/>
      <c r="E4" s="17"/>
      <c r="F4" s="17"/>
      <c r="G4" s="17"/>
    </row>
    <row r="5" spans="1:7" ht="19.5" customHeight="1">
      <c r="C5" s="16">
        <v>40755</v>
      </c>
      <c r="D5" s="16"/>
      <c r="E5" s="16"/>
      <c r="F5" s="16"/>
      <c r="G5" s="16"/>
    </row>
    <row r="7" spans="1:7" ht="19.5">
      <c r="A7" s="1" t="s">
        <v>1</v>
      </c>
      <c r="E7" s="1" t="s">
        <v>2</v>
      </c>
    </row>
    <row r="8" spans="1:7" ht="15" customHeight="1">
      <c r="A8" t="s">
        <v>3</v>
      </c>
      <c r="C8" s="2">
        <v>4595</v>
      </c>
      <c r="E8" t="s">
        <v>10</v>
      </c>
      <c r="G8" s="4">
        <v>3600</v>
      </c>
    </row>
    <row r="9" spans="1:7" ht="15" customHeight="1">
      <c r="A9" t="s">
        <v>12</v>
      </c>
      <c r="C9">
        <v>275</v>
      </c>
      <c r="E9" t="s">
        <v>11</v>
      </c>
      <c r="G9" s="3">
        <f>SUM(G8:G8)</f>
        <v>3600</v>
      </c>
    </row>
    <row r="10" spans="1:7" ht="15" customHeight="1">
      <c r="A10" t="s">
        <v>4</v>
      </c>
      <c r="C10" s="3">
        <v>6200</v>
      </c>
    </row>
    <row r="11" spans="1:7" ht="15" customHeight="1">
      <c r="A11" t="s">
        <v>8</v>
      </c>
      <c r="C11" s="6">
        <v>100</v>
      </c>
      <c r="E11" s="1" t="s">
        <v>5</v>
      </c>
    </row>
    <row r="12" spans="1:7">
      <c r="A12" t="s">
        <v>13</v>
      </c>
      <c r="C12" s="6">
        <v>2000</v>
      </c>
      <c r="E12" t="s">
        <v>9</v>
      </c>
      <c r="G12" s="4">
        <f>C15-G9</f>
        <v>14370</v>
      </c>
    </row>
    <row r="13" spans="1:7" ht="15" customHeight="1">
      <c r="A13" t="s">
        <v>14</v>
      </c>
      <c r="C13" s="7">
        <v>4800</v>
      </c>
    </row>
    <row r="14" spans="1:7" ht="15" customHeight="1"/>
    <row r="15" spans="1:7" ht="15" customHeight="1" thickBot="1">
      <c r="A15" t="s">
        <v>6</v>
      </c>
      <c r="C15" s="5">
        <f>SUM(C8:C13)</f>
        <v>17970</v>
      </c>
      <c r="E15" t="s">
        <v>7</v>
      </c>
      <c r="G15" s="5">
        <f>G9+G12</f>
        <v>17970</v>
      </c>
    </row>
    <row r="16" spans="1:7" ht="15" customHeight="1" thickTop="1"/>
  </sheetData>
  <mergeCells count="3">
    <mergeCell ref="C3:G3"/>
    <mergeCell ref="C4:G4"/>
    <mergeCell ref="C5:G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1"/>
  <sheetViews>
    <sheetView workbookViewId="0">
      <selection activeCell="N8" sqref="N8"/>
    </sheetView>
  </sheetViews>
  <sheetFormatPr defaultRowHeight="15"/>
  <cols>
    <col min="1" max="1" width="32.5703125" customWidth="1"/>
    <col min="2" max="2" width="11.85546875" bestFit="1" customWidth="1"/>
    <col min="3" max="3" width="14.7109375" bestFit="1" customWidth="1"/>
    <col min="4" max="4" width="18.5703125" bestFit="1" customWidth="1"/>
    <col min="5" max="5" width="15.7109375" bestFit="1" customWidth="1"/>
    <col min="6" max="6" width="18.140625" bestFit="1" customWidth="1"/>
    <col min="7" max="7" width="17.85546875" bestFit="1" customWidth="1"/>
    <col min="8" max="8" width="15.28515625" bestFit="1" customWidth="1"/>
    <col min="9" max="9" width="16.42578125" bestFit="1" customWidth="1"/>
    <col min="10" max="10" width="14" bestFit="1" customWidth="1"/>
    <col min="11" max="11" width="12.7109375" bestFit="1" customWidth="1"/>
    <col min="12" max="12" width="12.140625" bestFit="1" customWidth="1"/>
    <col min="13" max="13" width="12.5703125" bestFit="1" customWidth="1"/>
  </cols>
  <sheetData>
    <row r="1" spans="1:13" ht="26.25">
      <c r="A1" s="18" t="s">
        <v>15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19.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>
      <c r="B3" s="8">
        <v>40390</v>
      </c>
      <c r="C3" s="8">
        <v>40421</v>
      </c>
      <c r="D3" s="8">
        <v>40451</v>
      </c>
      <c r="E3" s="8">
        <v>40482</v>
      </c>
      <c r="F3" s="8">
        <v>40512</v>
      </c>
      <c r="G3" s="8">
        <v>40543</v>
      </c>
      <c r="H3" s="8">
        <v>40574</v>
      </c>
      <c r="I3" s="8">
        <v>40602</v>
      </c>
      <c r="J3" s="8">
        <v>40633</v>
      </c>
      <c r="K3" s="8">
        <v>40663</v>
      </c>
      <c r="L3" s="8">
        <v>40694</v>
      </c>
      <c r="M3" s="8">
        <v>40724</v>
      </c>
    </row>
    <row r="5" spans="1:13" ht="15.75" thickBot="1">
      <c r="A5" s="9" t="s">
        <v>1</v>
      </c>
    </row>
    <row r="6" spans="1:13">
      <c r="A6" t="s">
        <v>3</v>
      </c>
      <c r="B6" s="2">
        <f>11000+[1]Sheet2!$B$7-[1]Sheet2!$B$16-1400-4200-1500-100-1000</f>
        <v>-2091</v>
      </c>
      <c r="C6" s="2">
        <f>B6+[1]Sheet2!$C$18+50</f>
        <v>-621</v>
      </c>
      <c r="D6" s="2">
        <f>C6+[1]Sheet2!$D$18</f>
        <v>-625</v>
      </c>
      <c r="E6" s="2">
        <f>D6+[1]Sheet2!$E$18+100</f>
        <v>-1246</v>
      </c>
      <c r="F6" s="2">
        <f>E6+[1]Sheet2!$F$18+120-1000</f>
        <v>-3233</v>
      </c>
      <c r="G6" s="2">
        <f>F6+[1]Sheet2!$G$18+20</f>
        <v>-2991</v>
      </c>
      <c r="H6" s="2">
        <f>G6+[1]Sheet2!$H$18+50</f>
        <v>-1176</v>
      </c>
      <c r="I6" s="2">
        <f>H6+[1]Sheet2!$I$18-2000</f>
        <v>13</v>
      </c>
      <c r="J6" s="2">
        <f>I6+[1]Sheet2!$J$18+20</f>
        <v>842</v>
      </c>
      <c r="K6" s="2">
        <f>J6+[1]Sheet2!$K$18</f>
        <v>1172</v>
      </c>
      <c r="L6" s="2">
        <f>K6+[1]Sheet2!$L$18-1000+40</f>
        <v>2248</v>
      </c>
      <c r="M6" s="2">
        <f>L6+[1]Sheet2!$M$18+30-200</f>
        <v>7854</v>
      </c>
    </row>
    <row r="7" spans="1:13">
      <c r="A7" t="s">
        <v>12</v>
      </c>
      <c r="B7" s="2">
        <v>275</v>
      </c>
      <c r="C7" s="2">
        <v>225</v>
      </c>
      <c r="D7" s="2">
        <v>340</v>
      </c>
      <c r="E7" s="2">
        <f>D7-100</f>
        <v>240</v>
      </c>
      <c r="F7" s="2">
        <v>120</v>
      </c>
      <c r="G7" s="2">
        <v>100</v>
      </c>
      <c r="H7" s="2">
        <v>70</v>
      </c>
      <c r="I7" s="2">
        <v>110</v>
      </c>
      <c r="J7" s="2">
        <v>90</v>
      </c>
      <c r="K7" s="2">
        <v>90</v>
      </c>
      <c r="L7" s="2">
        <v>50</v>
      </c>
      <c r="M7" s="2">
        <v>20</v>
      </c>
    </row>
    <row r="8" spans="1:13">
      <c r="A8" t="s">
        <v>4</v>
      </c>
      <c r="B8" s="2">
        <v>6265</v>
      </c>
      <c r="C8" s="2">
        <f t="shared" ref="C8:H8" si="0">B8</f>
        <v>6265</v>
      </c>
      <c r="D8" s="2">
        <f t="shared" si="0"/>
        <v>6265</v>
      </c>
      <c r="E8" s="2">
        <f t="shared" si="0"/>
        <v>6265</v>
      </c>
      <c r="F8" s="2">
        <f t="shared" si="0"/>
        <v>6265</v>
      </c>
      <c r="G8" s="2">
        <f t="shared" si="0"/>
        <v>6265</v>
      </c>
      <c r="H8" s="2">
        <f t="shared" si="0"/>
        <v>6265</v>
      </c>
      <c r="I8" s="2">
        <f>H8+3748</f>
        <v>10013</v>
      </c>
      <c r="J8" s="2">
        <f>I8</f>
        <v>10013</v>
      </c>
      <c r="K8" s="2">
        <f>J8</f>
        <v>10013</v>
      </c>
      <c r="L8" s="2">
        <f>K8</f>
        <v>10013</v>
      </c>
      <c r="M8" s="2">
        <f>L8</f>
        <v>10013</v>
      </c>
    </row>
    <row r="9" spans="1:13">
      <c r="A9" t="s">
        <v>8</v>
      </c>
      <c r="B9" s="14">
        <v>100</v>
      </c>
      <c r="C9" s="2">
        <v>300</v>
      </c>
      <c r="D9" s="2">
        <v>300</v>
      </c>
      <c r="E9" s="2">
        <v>300</v>
      </c>
      <c r="F9" s="2">
        <v>300</v>
      </c>
      <c r="G9" s="2">
        <v>300</v>
      </c>
      <c r="H9" s="2">
        <v>250</v>
      </c>
      <c r="I9" s="2">
        <v>250</v>
      </c>
      <c r="J9" s="2">
        <v>250</v>
      </c>
      <c r="K9" s="2">
        <v>250</v>
      </c>
      <c r="L9" s="2">
        <v>250</v>
      </c>
      <c r="M9" s="2">
        <v>250</v>
      </c>
    </row>
    <row r="10" spans="1:13">
      <c r="A10" t="s">
        <v>13</v>
      </c>
      <c r="B10" s="14">
        <v>15000</v>
      </c>
      <c r="C10" s="2">
        <f t="shared" ref="C10:M10" si="1">B10</f>
        <v>15000</v>
      </c>
      <c r="D10" s="2">
        <f t="shared" si="1"/>
        <v>15000</v>
      </c>
      <c r="E10" s="2">
        <f t="shared" si="1"/>
        <v>15000</v>
      </c>
      <c r="F10" s="2">
        <f t="shared" si="1"/>
        <v>15000</v>
      </c>
      <c r="G10" s="2">
        <f t="shared" si="1"/>
        <v>15000</v>
      </c>
      <c r="H10" s="2">
        <f t="shared" si="1"/>
        <v>15000</v>
      </c>
      <c r="I10" s="2">
        <f t="shared" si="1"/>
        <v>15000</v>
      </c>
      <c r="J10" s="2">
        <f t="shared" si="1"/>
        <v>15000</v>
      </c>
      <c r="K10" s="2">
        <f t="shared" si="1"/>
        <v>15000</v>
      </c>
      <c r="L10" s="2">
        <f t="shared" si="1"/>
        <v>15000</v>
      </c>
      <c r="M10" s="2">
        <f t="shared" si="1"/>
        <v>15000</v>
      </c>
    </row>
    <row r="11" spans="1:13" ht="15.75" thickBot="1">
      <c r="A11" t="s">
        <v>14</v>
      </c>
      <c r="B11" s="15">
        <v>4800</v>
      </c>
      <c r="C11" s="11">
        <v>4800</v>
      </c>
      <c r="D11" s="11">
        <v>4800</v>
      </c>
      <c r="E11" s="11">
        <v>4800</v>
      </c>
      <c r="F11" s="11">
        <v>4800</v>
      </c>
      <c r="G11" s="11">
        <v>4800</v>
      </c>
      <c r="H11" s="11">
        <v>4800</v>
      </c>
      <c r="I11" s="11">
        <v>4800</v>
      </c>
      <c r="J11" s="11">
        <v>4800</v>
      </c>
      <c r="K11" s="11">
        <v>4800</v>
      </c>
      <c r="L11" s="11">
        <v>4800</v>
      </c>
      <c r="M11" s="11">
        <v>4800</v>
      </c>
    </row>
    <row r="12" spans="1:13" ht="15.75" thickBot="1">
      <c r="A12" t="s">
        <v>6</v>
      </c>
      <c r="B12" s="10">
        <f t="shared" ref="B12:M12" si="2">SUM(B6:B11)</f>
        <v>24349</v>
      </c>
      <c r="C12" s="10">
        <f t="shared" si="2"/>
        <v>25969</v>
      </c>
      <c r="D12" s="10">
        <f t="shared" si="2"/>
        <v>26080</v>
      </c>
      <c r="E12" s="10">
        <f t="shared" si="2"/>
        <v>25359</v>
      </c>
      <c r="F12" s="10">
        <f t="shared" si="2"/>
        <v>23252</v>
      </c>
      <c r="G12" s="10">
        <f t="shared" si="2"/>
        <v>23474</v>
      </c>
      <c r="H12" s="10">
        <f t="shared" si="2"/>
        <v>25209</v>
      </c>
      <c r="I12" s="10">
        <f t="shared" si="2"/>
        <v>30186</v>
      </c>
      <c r="J12" s="10">
        <f t="shared" si="2"/>
        <v>30995</v>
      </c>
      <c r="K12" s="10">
        <f t="shared" si="2"/>
        <v>31325</v>
      </c>
      <c r="L12" s="10">
        <f t="shared" si="2"/>
        <v>32361</v>
      </c>
      <c r="M12" s="10">
        <f t="shared" si="2"/>
        <v>37937</v>
      </c>
    </row>
    <row r="13" spans="1:13" ht="15.75" thickTop="1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ht="15.75" thickBot="1">
      <c r="A14" s="9" t="s">
        <v>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15.75" thickBot="1">
      <c r="A15" t="s">
        <v>10</v>
      </c>
      <c r="B15" s="11">
        <v>16600</v>
      </c>
      <c r="C15" s="11">
        <f>B15+100</f>
        <v>16700</v>
      </c>
      <c r="D15" s="11">
        <f>C15-100</f>
        <v>16600</v>
      </c>
      <c r="E15" s="11">
        <f>D15-100</f>
        <v>16500</v>
      </c>
      <c r="F15" s="11">
        <f>E15-1100</f>
        <v>15400</v>
      </c>
      <c r="G15" s="11">
        <f>F15-100</f>
        <v>15300</v>
      </c>
      <c r="H15" s="11">
        <f>G15-100</f>
        <v>15200</v>
      </c>
      <c r="I15" s="11">
        <f>H15+700</f>
        <v>15900</v>
      </c>
      <c r="J15" s="11">
        <f>I15-100</f>
        <v>15800</v>
      </c>
      <c r="K15" s="11">
        <f>J15-1100</f>
        <v>14700</v>
      </c>
      <c r="L15" s="11">
        <f>K15-1000</f>
        <v>13700</v>
      </c>
      <c r="M15" s="11">
        <f>L15-200</f>
        <v>13500</v>
      </c>
    </row>
    <row r="16" spans="1:13" ht="15.75" thickBot="1">
      <c r="A16" t="s">
        <v>11</v>
      </c>
      <c r="B16" s="10">
        <f>B15</f>
        <v>16600</v>
      </c>
      <c r="C16" s="10">
        <f>C15</f>
        <v>16700</v>
      </c>
      <c r="D16" s="10">
        <f>D15</f>
        <v>16600</v>
      </c>
      <c r="E16" s="10">
        <f>E15</f>
        <v>16500</v>
      </c>
      <c r="F16" s="10">
        <f t="shared" ref="F16:M16" si="3">F15</f>
        <v>15400</v>
      </c>
      <c r="G16" s="10">
        <f t="shared" si="3"/>
        <v>15300</v>
      </c>
      <c r="H16" s="10">
        <f t="shared" si="3"/>
        <v>15200</v>
      </c>
      <c r="I16" s="10">
        <f t="shared" si="3"/>
        <v>15900</v>
      </c>
      <c r="J16" s="10">
        <f t="shared" si="3"/>
        <v>15800</v>
      </c>
      <c r="K16" s="10">
        <f t="shared" si="3"/>
        <v>14700</v>
      </c>
      <c r="L16" s="10">
        <f t="shared" si="3"/>
        <v>13700</v>
      </c>
      <c r="M16" s="10">
        <f t="shared" si="3"/>
        <v>13500</v>
      </c>
    </row>
    <row r="17" spans="1:13" ht="15.75" thickTop="1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15.75" thickBot="1">
      <c r="A18" s="9" t="s">
        <v>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>
      <c r="A19" s="12" t="s">
        <v>9</v>
      </c>
      <c r="B19" s="2">
        <f>B12-B16</f>
        <v>7749</v>
      </c>
      <c r="C19" s="2">
        <f>C12-C16</f>
        <v>9269</v>
      </c>
      <c r="D19" s="2">
        <f>D12-D16</f>
        <v>9480</v>
      </c>
      <c r="E19" s="2">
        <f>E12-E16</f>
        <v>8859</v>
      </c>
      <c r="F19" s="2">
        <f>F12-F16</f>
        <v>7852</v>
      </c>
      <c r="G19" s="2">
        <f t="shared" ref="G19:M19" si="4">G12-G16</f>
        <v>8174</v>
      </c>
      <c r="H19" s="2">
        <f t="shared" si="4"/>
        <v>10009</v>
      </c>
      <c r="I19" s="2">
        <f t="shared" si="4"/>
        <v>14286</v>
      </c>
      <c r="J19" s="2">
        <f t="shared" si="4"/>
        <v>15195</v>
      </c>
      <c r="K19" s="2">
        <f t="shared" si="4"/>
        <v>16625</v>
      </c>
      <c r="L19" s="2">
        <f t="shared" si="4"/>
        <v>18661</v>
      </c>
      <c r="M19" s="2">
        <f t="shared" si="4"/>
        <v>24437</v>
      </c>
    </row>
    <row r="20" spans="1:13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15.75" thickBot="1">
      <c r="A21" s="9" t="s">
        <v>7</v>
      </c>
      <c r="B21" s="13">
        <f>B16+B19</f>
        <v>24349</v>
      </c>
      <c r="C21" s="13">
        <f>C16+C19</f>
        <v>25969</v>
      </c>
      <c r="D21" s="13">
        <f>D19+D16</f>
        <v>26080</v>
      </c>
      <c r="E21" s="13">
        <f>E19+E16</f>
        <v>25359</v>
      </c>
      <c r="F21" s="13">
        <f t="shared" ref="F21:M21" si="5">F19+F16</f>
        <v>23252</v>
      </c>
      <c r="G21" s="13">
        <f t="shared" si="5"/>
        <v>23474</v>
      </c>
      <c r="H21" s="13">
        <f t="shared" si="5"/>
        <v>25209</v>
      </c>
      <c r="I21" s="13">
        <f t="shared" si="5"/>
        <v>30186</v>
      </c>
      <c r="J21" s="13">
        <f t="shared" si="5"/>
        <v>30995</v>
      </c>
      <c r="K21" s="13">
        <f t="shared" si="5"/>
        <v>31325</v>
      </c>
      <c r="L21" s="13">
        <f t="shared" si="5"/>
        <v>32361</v>
      </c>
      <c r="M21" s="13">
        <f t="shared" si="5"/>
        <v>37937</v>
      </c>
    </row>
  </sheetData>
  <mergeCells count="2">
    <mergeCell ref="A2:M2"/>
    <mergeCell ref="A1:M1"/>
  </mergeCells>
  <pageMargins left="0.7" right="0.7" top="0.75" bottom="0.75" header="0.3" footer="0.3"/>
  <pageSetup orientation="portrait" horizontalDpi="0" verticalDpi="0" r:id="rId1"/>
  <ignoredErrors>
    <ignoredError sqref="I1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C15" sqref="C15"/>
    </sheetView>
  </sheetViews>
  <sheetFormatPr defaultRowHeight="15"/>
  <cols>
    <col min="1" max="1" width="32.5703125" bestFit="1" customWidth="1"/>
    <col min="2" max="6" width="12.5703125" bestFit="1" customWidth="1"/>
  </cols>
  <sheetData>
    <row r="1" spans="1:6" ht="26.25">
      <c r="A1" s="18" t="s">
        <v>15</v>
      </c>
      <c r="B1" s="18"/>
      <c r="C1" s="18"/>
      <c r="D1" s="18"/>
      <c r="E1" s="18"/>
      <c r="F1" s="18"/>
    </row>
    <row r="2" spans="1:6" ht="19.5">
      <c r="A2" s="17" t="s">
        <v>0</v>
      </c>
      <c r="B2" s="17"/>
      <c r="C2" s="17"/>
      <c r="D2" s="17"/>
      <c r="E2" s="17"/>
      <c r="F2" s="17"/>
    </row>
    <row r="3" spans="1:6">
      <c r="B3" s="8">
        <v>40724</v>
      </c>
      <c r="C3" s="8">
        <v>41090</v>
      </c>
      <c r="D3" s="8">
        <v>41455</v>
      </c>
      <c r="E3" s="8">
        <v>41820</v>
      </c>
      <c r="F3" s="8">
        <v>42185</v>
      </c>
    </row>
    <row r="5" spans="1:6" ht="15.75" thickBot="1">
      <c r="A5" s="9" t="s">
        <v>1</v>
      </c>
    </row>
    <row r="6" spans="1:6">
      <c r="A6" t="s">
        <v>3</v>
      </c>
      <c r="B6" s="2">
        <f>Sheet2!M6</f>
        <v>7854</v>
      </c>
      <c r="C6" s="2">
        <f>B6+(B10-C10)+(B9-C9)+(B11-C11)+3000+[1]Sheet3!$C$18</f>
        <v>13571</v>
      </c>
      <c r="D6" s="2">
        <f>C6+(C10-D10)+(C9-D9)+(C11-D11)-700+251+[1]Sheet3!$D$18</f>
        <v>14727</v>
      </c>
      <c r="E6" s="2">
        <f>D6+(D10-E10)+(D9-E9)+(D11-E11)+[1]Sheet3!$E$18-3740+389</f>
        <v>12693</v>
      </c>
      <c r="F6" s="2">
        <f>E6+(E10-F10)+(E9-F9)+(E11-F11)+[1]Sheet3!$F$18-7000+437</f>
        <v>10196</v>
      </c>
    </row>
    <row r="7" spans="1:6">
      <c r="A7" t="s">
        <v>12</v>
      </c>
      <c r="B7" s="2">
        <f>Sheet2!M7</f>
        <v>20</v>
      </c>
      <c r="C7" s="2">
        <v>1047</v>
      </c>
      <c r="D7" s="2">
        <v>1837</v>
      </c>
      <c r="E7" s="2">
        <v>1758</v>
      </c>
      <c r="F7" s="2">
        <v>1865</v>
      </c>
    </row>
    <row r="8" spans="1:6">
      <c r="A8" t="s">
        <v>4</v>
      </c>
      <c r="B8" s="2">
        <f>Sheet2!M8</f>
        <v>10013</v>
      </c>
      <c r="C8" s="2">
        <f>B8</f>
        <v>10013</v>
      </c>
      <c r="D8" s="2">
        <f>C8+2625</f>
        <v>12638</v>
      </c>
      <c r="E8" s="2">
        <f>D8-1726</f>
        <v>10912</v>
      </c>
      <c r="F8" s="2">
        <f>E8</f>
        <v>10912</v>
      </c>
    </row>
    <row r="9" spans="1:6">
      <c r="A9" t="s">
        <v>8</v>
      </c>
      <c r="B9" s="14">
        <f>Sheet2!M9</f>
        <v>250</v>
      </c>
      <c r="C9" s="2">
        <f>B9</f>
        <v>250</v>
      </c>
      <c r="D9" s="2">
        <f>C9+50</f>
        <v>300</v>
      </c>
      <c r="E9" s="2">
        <v>300</v>
      </c>
      <c r="F9" s="2">
        <f>E9+200</f>
        <v>500</v>
      </c>
    </row>
    <row r="10" spans="1:6">
      <c r="A10" t="s">
        <v>13</v>
      </c>
      <c r="B10" s="14">
        <f>Sheet2!M10</f>
        <v>15000</v>
      </c>
      <c r="C10" s="2">
        <f>B10+[1]Sheet3!$C$15</f>
        <v>17974</v>
      </c>
      <c r="D10" s="2">
        <f>C10</f>
        <v>17974</v>
      </c>
      <c r="E10" s="2">
        <f>D10</f>
        <v>17974</v>
      </c>
      <c r="F10" s="2">
        <f>E10</f>
        <v>17974</v>
      </c>
    </row>
    <row r="11" spans="1:6" ht="15.75" thickBot="1">
      <c r="A11" t="s">
        <v>14</v>
      </c>
      <c r="B11" s="15">
        <f>Sheet2!M11</f>
        <v>4800</v>
      </c>
      <c r="C11" s="11">
        <f>B11</f>
        <v>4800</v>
      </c>
      <c r="D11" s="11">
        <f>C11+1700</f>
        <v>6500</v>
      </c>
      <c r="E11" s="11">
        <f>D11</f>
        <v>6500</v>
      </c>
      <c r="F11" s="11">
        <f>E11</f>
        <v>6500</v>
      </c>
    </row>
    <row r="12" spans="1:6" ht="15.75" thickBot="1">
      <c r="A12" t="s">
        <v>6</v>
      </c>
      <c r="B12" s="10">
        <f t="shared" ref="B12:F12" si="0">SUM(B6:B11)</f>
        <v>37937</v>
      </c>
      <c r="C12" s="10">
        <f t="shared" si="0"/>
        <v>47655</v>
      </c>
      <c r="D12" s="10">
        <f t="shared" si="0"/>
        <v>53976</v>
      </c>
      <c r="E12" s="10">
        <f t="shared" si="0"/>
        <v>50137</v>
      </c>
      <c r="F12" s="10">
        <f t="shared" si="0"/>
        <v>47947</v>
      </c>
    </row>
    <row r="13" spans="1:6" ht="15.75" thickTop="1">
      <c r="B13" s="2"/>
      <c r="C13" s="2"/>
      <c r="D13" s="2"/>
      <c r="E13" s="2"/>
      <c r="F13" s="2"/>
    </row>
    <row r="14" spans="1:6" ht="15.75" thickBot="1">
      <c r="A14" s="9" t="s">
        <v>2</v>
      </c>
      <c r="B14" s="2"/>
      <c r="C14" s="2"/>
      <c r="D14" s="2"/>
      <c r="E14" s="2"/>
      <c r="F14" s="2"/>
    </row>
    <row r="15" spans="1:6" ht="15.75" thickBot="1">
      <c r="A15" t="s">
        <v>10</v>
      </c>
      <c r="B15" s="11">
        <v>16600</v>
      </c>
      <c r="C15" s="11">
        <f>B15+3000-1200</f>
        <v>18400</v>
      </c>
      <c r="D15" s="11">
        <f>C15-1200-700</f>
        <v>16500</v>
      </c>
      <c r="E15" s="11">
        <f>D15-600-3740</f>
        <v>12160</v>
      </c>
      <c r="F15" s="11">
        <f>E15-7000</f>
        <v>5160</v>
      </c>
    </row>
    <row r="16" spans="1:6" ht="15.75" thickBot="1">
      <c r="A16" t="s">
        <v>11</v>
      </c>
      <c r="B16" s="10">
        <f>B15</f>
        <v>16600</v>
      </c>
      <c r="C16" s="10">
        <f t="shared" ref="C16:F16" si="1">C15</f>
        <v>18400</v>
      </c>
      <c r="D16" s="10">
        <f t="shared" si="1"/>
        <v>16500</v>
      </c>
      <c r="E16" s="10">
        <f t="shared" si="1"/>
        <v>12160</v>
      </c>
      <c r="F16" s="10">
        <f t="shared" si="1"/>
        <v>5160</v>
      </c>
    </row>
    <row r="17" spans="1:6" ht="15.75" thickTop="1">
      <c r="B17" s="2"/>
      <c r="C17" s="2"/>
      <c r="D17" s="2"/>
      <c r="E17" s="2"/>
      <c r="F17" s="2"/>
    </row>
    <row r="18" spans="1:6" ht="15.75" thickBot="1">
      <c r="A18" s="9" t="s">
        <v>5</v>
      </c>
      <c r="B18" s="2"/>
      <c r="C18" s="2"/>
      <c r="D18" s="2"/>
      <c r="E18" s="2"/>
      <c r="F18" s="2"/>
    </row>
    <row r="19" spans="1:6">
      <c r="A19" s="12" t="s">
        <v>9</v>
      </c>
      <c r="B19" s="2">
        <f>B12-B16</f>
        <v>21337</v>
      </c>
      <c r="C19" s="2">
        <f>C12-C16</f>
        <v>29255</v>
      </c>
      <c r="D19" s="2">
        <f>D12-D16</f>
        <v>37476</v>
      </c>
      <c r="E19" s="2">
        <f>E12-E16</f>
        <v>37977</v>
      </c>
      <c r="F19" s="2">
        <f>F12-F16</f>
        <v>42787</v>
      </c>
    </row>
    <row r="20" spans="1:6">
      <c r="B20" s="2"/>
      <c r="C20" s="2"/>
      <c r="D20" s="2"/>
      <c r="E20" s="2"/>
      <c r="F20" s="2"/>
    </row>
    <row r="21" spans="1:6" ht="15.75" thickBot="1">
      <c r="A21" s="9" t="s">
        <v>7</v>
      </c>
      <c r="B21" s="13">
        <f>B16+B19</f>
        <v>37937</v>
      </c>
      <c r="C21" s="13">
        <f>C16+C19</f>
        <v>47655</v>
      </c>
      <c r="D21" s="13">
        <f>D19+D16</f>
        <v>53976</v>
      </c>
      <c r="E21" s="13">
        <f>E19+E16</f>
        <v>50137</v>
      </c>
      <c r="F21" s="13">
        <f t="shared" ref="F21" si="2">F19+F16</f>
        <v>47947</v>
      </c>
    </row>
  </sheetData>
  <mergeCells count="2">
    <mergeCell ref="A1:F1"/>
    <mergeCell ref="A2:F2"/>
  </mergeCells>
  <pageMargins left="0.7" right="0.7" top="0.75" bottom="0.75" header="0.3" footer="0.3"/>
  <ignoredErrors>
    <ignoredError sqref="C10 D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Jesse Pedersen</dc:creator>
  <cp:lastModifiedBy>Nikhile</cp:lastModifiedBy>
  <cp:lastPrinted>2010-06-08T02:56:51Z</cp:lastPrinted>
  <dcterms:created xsi:type="dcterms:W3CDTF">2010-04-16T18:12:50Z</dcterms:created>
  <dcterms:modified xsi:type="dcterms:W3CDTF">2010-06-08T03:01:15Z</dcterms:modified>
</cp:coreProperties>
</file>